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1\Downloads\"/>
    </mc:Choice>
  </mc:AlternateContent>
  <workbookProtection workbookAlgorithmName="SHA-512" workbookHashValue="8GbR/4EjQBTFriYfbxsrFhRT0U5Mnt3Pqh1y4MjugUHmGl488KnpE7D7V5/NOYav2Yv+CIsB1VMVD/kxkznoZg==" workbookSaltValue="9shm+l0bVVcUUmgP858CUQ==" workbookSpinCount="100000" lockStructure="1"/>
  <bookViews>
    <workbookView xWindow="0" yWindow="0" windowWidth="21570" windowHeight="8130" activeTab="1"/>
  </bookViews>
  <sheets>
    <sheet name="Смета" sheetId="1" r:id="rId1"/>
    <sheet name="Приложения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B147" i="2"/>
  <c r="B88" i="2"/>
  <c r="B72" i="2"/>
  <c r="B54" i="2"/>
  <c r="B117" i="2"/>
  <c r="B139" i="2"/>
  <c r="B138" i="2"/>
  <c r="B112" i="2"/>
  <c r="B38" i="2"/>
  <c r="B41" i="2" s="1"/>
  <c r="B24" i="2"/>
  <c r="B9" i="2"/>
  <c r="E8" i="1"/>
  <c r="B150" i="2" l="1"/>
  <c r="B120" i="2"/>
  <c r="F23" i="1"/>
</calcChain>
</file>

<file path=xl/sharedStrings.xml><?xml version="1.0" encoding="utf-8"?>
<sst xmlns="http://schemas.openxmlformats.org/spreadsheetml/2006/main" count="144" uniqueCount="99">
  <si>
    <t xml:space="preserve">Ведомость расходов  БФ "Попечительский Совет школы № 176" </t>
  </si>
  <si>
    <t>за сентябрь 2020г. - август 2021г.</t>
  </si>
  <si>
    <t>остаток на 01.09.2020г.</t>
  </si>
  <si>
    <t>Сентябрь 2020</t>
  </si>
  <si>
    <t>Август 2021</t>
  </si>
  <si>
    <t>Примечание</t>
  </si>
  <si>
    <t>Доходы:</t>
  </si>
  <si>
    <t>1. Пожертвования на уставную деятельность</t>
  </si>
  <si>
    <t>2. Возмещение</t>
  </si>
  <si>
    <t>3. Проценты</t>
  </si>
  <si>
    <t>Расходы</t>
  </si>
  <si>
    <t>1. Услуги по ведению бухгалтерского учета</t>
  </si>
  <si>
    <t>Приложение № 1.</t>
  </si>
  <si>
    <t>2.Услуги по обслуживанию расчетного счета</t>
  </si>
  <si>
    <t>Приложение № 2.</t>
  </si>
  <si>
    <t>4. Проект "Школьный медиахолдинг"</t>
  </si>
  <si>
    <t>Приложение № 3.</t>
  </si>
  <si>
    <t>5. Проект "Дорогами победы"</t>
  </si>
  <si>
    <t>6. Проект "Праздничный лицей"</t>
  </si>
  <si>
    <t>7. Проект "Школьный двор"</t>
  </si>
  <si>
    <t>8. Проект "Одаренные дети"</t>
  </si>
  <si>
    <t>Приложение № 4.</t>
  </si>
  <si>
    <t>9. Проект "Комфортная среда"</t>
  </si>
  <si>
    <t>Приложение № 5.</t>
  </si>
  <si>
    <t>Итого расходов:</t>
  </si>
  <si>
    <t>остаток на 31.08.2021г.</t>
  </si>
  <si>
    <t>Директор Б.Ф.</t>
  </si>
  <si>
    <t>М.А.Мануйлова</t>
  </si>
  <si>
    <t xml:space="preserve">  "Услуги по ведению бухгалтерского учета"</t>
  </si>
  <si>
    <t xml:space="preserve"> БФ "Попечительский совет школы № 176"</t>
  </si>
  <si>
    <t>за период с 01.09.2020г.-31.08.2021г.</t>
  </si>
  <si>
    <t>(коп.)</t>
  </si>
  <si>
    <t xml:space="preserve">Наименование </t>
  </si>
  <si>
    <t>Сумма</t>
  </si>
  <si>
    <t xml:space="preserve"> Услуги по ведению бухгалтерского учета.</t>
  </si>
  <si>
    <t>Итого:</t>
  </si>
  <si>
    <t xml:space="preserve">  "Услуги по обслуживанию расчетного счета"</t>
  </si>
  <si>
    <t>Услуги по обслуживанию расчетного счета.</t>
  </si>
  <si>
    <t xml:space="preserve">  Реализация проекта "Школьный медиахолдинг"</t>
  </si>
  <si>
    <t>Полиграф. услуги: изготовление журнала "Родник".</t>
  </si>
  <si>
    <t>Полиграф. услуги:"Сборник материалов: III открытая научно-практическая педагогическая конференция "Цифровая трансформация школьного образования: проблемы и пути решения".</t>
  </si>
  <si>
    <t>Полиграф. услуги: изготовление блокнота.</t>
  </si>
  <si>
    <t>Баннер "Полигоны большое путешествие"</t>
  </si>
  <si>
    <t>Баннеры "Марафон шагающих роботов" и "Полигон Гонки балансирующих роботов"</t>
  </si>
  <si>
    <t>Внешний диск.</t>
  </si>
  <si>
    <t>Память, гарнитура, мышь проводная.</t>
  </si>
  <si>
    <t>Флаги, флагштоки.</t>
  </si>
  <si>
    <t xml:space="preserve">Брендированная и сувенирная продукция. </t>
  </si>
  <si>
    <t xml:space="preserve">Софинансирование из собственных средств по условиям предоставления из федерального бюджета гранта в форме субсидии на: "Создание и поддержка функционирования организаций дополнительного образования детей  и (или)  детских объединений на  базе школ  для  углубленного  изучения  математики  и  информатики  в  рамках федерального  проекта  "Кадры  для  цифровой  экономики"  национальной программы "Цифровая экономика Российской Федерации" государственной программы Российской Федерации "Развитие образования" </t>
  </si>
  <si>
    <t>Футболки для  участников соревнований  "Молодые профессионалы" (WorldSkills Russia).</t>
  </si>
  <si>
    <t>Оргвзнос  за участие команды в отборочном туре VIII Регионального чемпионата НСО "Молодые профессионалы" (WorldSkills Russia).</t>
  </si>
  <si>
    <t>Оргвзнос за участие в VIII Открытом Региональном чемпионате "Молодые профессионалы" по компетенции: "Видеопроизводства".</t>
  </si>
  <si>
    <t>Оргвзнос за участие в VIII Открытом Региональном чемпионате "Молодые профессионалы" по компетенции: "Лазерные технологии 12-16 лет".</t>
  </si>
  <si>
    <t>Оргвзнос за участие в VIII Открытом Региональном чемпионате "Молодые профессионалы" по компетенции:"Предпринимательство".</t>
  </si>
  <si>
    <t>Оргвзнос за участие в VIII Открытом Региональном чемпионате "Молодые профессионалы" по компетенции:"Эксплуатация БАС 11-14лет".</t>
  </si>
  <si>
    <t xml:space="preserve">Оргвзнос за участие в VIII Открытом Региональном чемпионате "Молодые профессионалы" по компетенции: "Эксплуатация БАС 14-16лет". </t>
  </si>
  <si>
    <t>Оргвзнос за участие в VIII Открытом Региональном чемпионате "Молодые профессионалы" по компетенции: "Ммехатроника".</t>
  </si>
  <si>
    <t>Оргвзнос за участие в VIII Открытом Региональном чемпионате "Молодые профессионалы" по компетенции:с "Преподавание в младших классах".</t>
  </si>
  <si>
    <t>Оргвзнос за участие в VIII Открытом Региональном чемпионате "Молодые профессионалы" по компетенции: "Разработка виртуальной реальности и дополненой реальности".</t>
  </si>
  <si>
    <t>Оргвзнос за участие в VIII Открытом Региональном чемпионате "Молодые профессионалы" по компетенции: "Мобильная роботехника 12-14 лет".</t>
  </si>
  <si>
    <t>Оргвзнос за участие в VIII Открытом Региональном чемпионате "Молодые профессионалы" по компетенции: "промышленная роботехника".</t>
  </si>
  <si>
    <t xml:space="preserve"> Оргвзнос за участие в VIII Открытом Региональном чемпионате "Молодые профессионалы" по компетенции: "Плотницкое дело".</t>
  </si>
  <si>
    <t>Оргвзнос за участие в VIII Открытом Региональном чемпионате "Молодые профессионалы" по компетенции: "Плотницкое дело".</t>
  </si>
  <si>
    <t xml:space="preserve"> Оргвзнос за участие в VIII Открытом Региональном чемпионате "Молодые профессионалы" по компетенции: "Фрезеоные работы на станках с ЧПУ".</t>
  </si>
  <si>
    <t>Оргвзнос за участие в VIII Открытом Региональном чемпионате "Молодые профессионалы" по компетенции: "Обслуживание авиационной техники".</t>
  </si>
  <si>
    <t xml:space="preserve"> Оргвзнос за участие в VIII Открытом Региональном чемпионате "Молодые профессионалы" по компетенции: "Изготовление прототипов".</t>
  </si>
  <si>
    <t>Оргвзнос за участие в VIII Открытом Региональном чемпионате "Молодые профессионалы" по компетенции: "R6J-Лабораторный химический анализ".</t>
  </si>
  <si>
    <t xml:space="preserve"> Подготовка участников  к Региональному чемпионату "Молодые профессионалы. Фрезрные работы на станках с ЧПУ".</t>
  </si>
  <si>
    <t>Модуль драйвер двигателя для подводной роботехники.</t>
  </si>
  <si>
    <t>Двигатель  для подводной роботехники.</t>
  </si>
  <si>
    <t>Материалы для подводной роботехники.</t>
  </si>
  <si>
    <t>Участие в выставке "Учебная Сибирь 2021".</t>
  </si>
  <si>
    <t>Вентилятор  для станка в каб. № 114.</t>
  </si>
  <si>
    <t>Материалы для кубков.</t>
  </si>
  <si>
    <t>Авиабилеты Новосибирск-Казань-Новосибирск (перевозка учащихся к месту проведения олимпиады).</t>
  </si>
  <si>
    <t>Авиабилеты Новосибирск-Санкт-Петербург-Новосибирск (перевозка учащихся к месту проведения конкурса).</t>
  </si>
  <si>
    <t xml:space="preserve">  Реализация проекта "Комфортная среда"</t>
  </si>
  <si>
    <t>Услуги интернет провайдера "Мегаком".</t>
  </si>
  <si>
    <t>Аренда турникетов, смс информирование.</t>
  </si>
  <si>
    <t>Работы по устройству потолка Армстронг в столовой.</t>
  </si>
  <si>
    <t>Продление модуля "Обращение граждан".</t>
  </si>
  <si>
    <t>Реконструкция окна в кабинете № 114.</t>
  </si>
  <si>
    <t>Продление домена.</t>
  </si>
  <si>
    <t>Абонентское обслуживание для ЭВМ "Контур.Экстерн".</t>
  </si>
  <si>
    <t>Размещение отчета в газете "Новая газета".</t>
  </si>
  <si>
    <t>Услуги хостинга.</t>
  </si>
  <si>
    <t>Хозяйственные товары для субботника.</t>
  </si>
  <si>
    <t>Акарицидная обработка.</t>
  </si>
  <si>
    <t xml:space="preserve">Устройство и обрамление проема в перегородке и установка дверного блока. </t>
  </si>
  <si>
    <t>Приложение № 6.</t>
  </si>
  <si>
    <t>Приложение № 7.</t>
  </si>
  <si>
    <t xml:space="preserve">  Реализация проекта "Дорогами победы"</t>
  </si>
  <si>
    <t xml:space="preserve">  Реализация проекта "Школьный двор"</t>
  </si>
  <si>
    <t>Асфальтирование, прилегающей территории (правое крыло от парадного входа).</t>
  </si>
  <si>
    <t>Оргстекло для технологии.</t>
  </si>
  <si>
    <t>Пульки для ВПК.</t>
  </si>
  <si>
    <t>Система откатных ворот.</t>
  </si>
  <si>
    <t xml:space="preserve">  Реализация проекта "Одарённые дети"</t>
  </si>
  <si>
    <t>Членский взнос в ассоциацию лицеев и гимназий.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</si>
</sst>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 applyBorder="1"/>
    <xf numFmtId="0" fontId="2" fillId="0" borderId="0" xfId="0" applyFont="1" applyFill="1" applyBorder="1"/>
    <xf numFmtId="49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/>
    <xf numFmtId="49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/>
    <xf numFmtId="2" fontId="2" fillId="0" borderId="7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4" fillId="0" borderId="10" xfId="0" applyFont="1" applyBorder="1"/>
    <xf numFmtId="0" fontId="4" fillId="0" borderId="11" xfId="0" applyFont="1" applyBorder="1"/>
    <xf numFmtId="0" fontId="2" fillId="0" borderId="12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14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/>
    <xf numFmtId="2" fontId="3" fillId="0" borderId="12" xfId="0" applyNumberFormat="1" applyFont="1" applyFill="1" applyBorder="1"/>
    <xf numFmtId="0" fontId="3" fillId="0" borderId="12" xfId="0" applyFont="1" applyBorder="1"/>
    <xf numFmtId="2" fontId="3" fillId="0" borderId="12" xfId="0" applyNumberFormat="1" applyFont="1" applyBorder="1"/>
    <xf numFmtId="0" fontId="3" fillId="0" borderId="0" xfId="0" applyFont="1" applyFill="1" applyBorder="1"/>
    <xf numFmtId="0" fontId="3" fillId="0" borderId="12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4" fillId="0" borderId="10" xfId="0" applyFont="1" applyBorder="1"/>
    <xf numFmtId="0" fontId="4" fillId="0" borderId="11" xfId="0" applyFon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I28" sqref="I28"/>
    </sheetView>
  </sheetViews>
  <sheetFormatPr defaultRowHeight="15" x14ac:dyDescent="0.25"/>
  <cols>
    <col min="1" max="1" width="28.42578125" customWidth="1"/>
    <col min="2" max="2" width="7.5703125" customWidth="1"/>
    <col min="3" max="3" width="6.7109375" customWidth="1"/>
    <col min="4" max="4" width="5.42578125" customWidth="1"/>
    <col min="5" max="5" width="17.140625" customWidth="1"/>
    <col min="6" max="6" width="30.85546875" customWidth="1"/>
    <col min="9" max="9" width="34.140625" customWidth="1"/>
    <col min="10" max="10" width="11.7109375" customWidth="1"/>
  </cols>
  <sheetData>
    <row r="1" spans="1:11" x14ac:dyDescent="0.25">
      <c r="A1" s="61" t="s">
        <v>0</v>
      </c>
      <c r="B1" s="61"/>
      <c r="C1" s="61"/>
      <c r="D1" s="61"/>
      <c r="E1" s="61"/>
      <c r="F1" s="61"/>
    </row>
    <row r="2" spans="1:11" x14ac:dyDescent="0.25">
      <c r="A2" s="61" t="s">
        <v>1</v>
      </c>
      <c r="B2" s="61"/>
      <c r="C2" s="61"/>
      <c r="D2" s="61"/>
      <c r="E2" s="61"/>
      <c r="F2" s="61"/>
    </row>
    <row r="3" spans="1:11" x14ac:dyDescent="0.25">
      <c r="A3" s="1"/>
      <c r="B3" s="1"/>
      <c r="C3" s="1"/>
      <c r="D3" s="1"/>
      <c r="E3" s="1"/>
      <c r="F3" s="1"/>
    </row>
    <row r="4" spans="1:11" x14ac:dyDescent="0.25">
      <c r="A4" s="2"/>
      <c r="B4" s="62" t="s">
        <v>2</v>
      </c>
      <c r="C4" s="62"/>
      <c r="D4" s="62"/>
      <c r="E4" s="62"/>
      <c r="F4" s="3">
        <v>13151.64</v>
      </c>
    </row>
    <row r="5" spans="1:11" x14ac:dyDescent="0.25">
      <c r="A5" s="2"/>
      <c r="B5" s="2"/>
      <c r="C5" s="2"/>
      <c r="D5" s="2"/>
      <c r="E5" s="2"/>
      <c r="F5" s="4"/>
    </row>
    <row r="6" spans="1:11" x14ac:dyDescent="0.25">
      <c r="A6" s="63"/>
      <c r="B6" s="64"/>
      <c r="C6" s="64"/>
      <c r="D6" s="64"/>
      <c r="E6" s="5" t="s">
        <v>3</v>
      </c>
      <c r="F6" s="6"/>
    </row>
    <row r="7" spans="1:11" x14ac:dyDescent="0.25">
      <c r="A7" s="65"/>
      <c r="B7" s="66"/>
      <c r="C7" s="66"/>
      <c r="D7" s="66"/>
      <c r="E7" s="7" t="s">
        <v>4</v>
      </c>
      <c r="F7" s="8" t="s">
        <v>5</v>
      </c>
    </row>
    <row r="8" spans="1:11" x14ac:dyDescent="0.25">
      <c r="A8" s="67" t="s">
        <v>6</v>
      </c>
      <c r="B8" s="68"/>
      <c r="C8" s="68"/>
      <c r="D8" s="69"/>
      <c r="E8" s="9">
        <f>E9+E11+E10</f>
        <v>1855775.06</v>
      </c>
      <c r="F8" s="10"/>
    </row>
    <row r="9" spans="1:11" x14ac:dyDescent="0.25">
      <c r="A9" s="67" t="s">
        <v>7</v>
      </c>
      <c r="B9" s="70"/>
      <c r="C9" s="70"/>
      <c r="D9" s="71"/>
      <c r="E9" s="11">
        <v>1855590.01</v>
      </c>
      <c r="F9" s="10"/>
      <c r="I9" s="48"/>
      <c r="J9" s="48"/>
      <c r="K9" s="48"/>
    </row>
    <row r="10" spans="1:11" x14ac:dyDescent="0.25">
      <c r="A10" s="12" t="s">
        <v>8</v>
      </c>
      <c r="B10" s="13"/>
      <c r="C10" s="13"/>
      <c r="D10" s="14"/>
      <c r="E10" s="11"/>
      <c r="F10" s="10"/>
      <c r="I10" s="48"/>
      <c r="J10" s="48"/>
      <c r="K10" s="48"/>
    </row>
    <row r="11" spans="1:11" x14ac:dyDescent="0.25">
      <c r="A11" s="67" t="s">
        <v>9</v>
      </c>
      <c r="B11" s="68"/>
      <c r="C11" s="68"/>
      <c r="D11" s="69"/>
      <c r="E11" s="11">
        <v>185.05</v>
      </c>
      <c r="F11" s="15"/>
      <c r="I11" s="49"/>
      <c r="J11" s="50"/>
      <c r="K11" s="48"/>
    </row>
    <row r="12" spans="1:11" x14ac:dyDescent="0.25">
      <c r="A12" s="67" t="s">
        <v>10</v>
      </c>
      <c r="B12" s="68"/>
      <c r="C12" s="68"/>
      <c r="D12" s="69"/>
      <c r="E12" s="11"/>
      <c r="F12" s="15"/>
      <c r="I12" s="51"/>
      <c r="J12" s="50"/>
      <c r="K12" s="48"/>
    </row>
    <row r="13" spans="1:11" x14ac:dyDescent="0.25">
      <c r="A13" s="53" t="s">
        <v>11</v>
      </c>
      <c r="B13" s="53"/>
      <c r="C13" s="53"/>
      <c r="D13" s="53"/>
      <c r="E13" s="16">
        <v>242888.55</v>
      </c>
      <c r="F13" s="17" t="s">
        <v>12</v>
      </c>
      <c r="I13" s="49"/>
      <c r="J13" s="50"/>
      <c r="K13" s="48"/>
    </row>
    <row r="14" spans="1:11" x14ac:dyDescent="0.25">
      <c r="A14" s="53" t="s">
        <v>13</v>
      </c>
      <c r="B14" s="53"/>
      <c r="C14" s="53"/>
      <c r="D14" s="53"/>
      <c r="E14" s="11">
        <v>14660</v>
      </c>
      <c r="F14" s="17" t="s">
        <v>14</v>
      </c>
      <c r="I14" s="51"/>
      <c r="J14" s="50"/>
      <c r="K14" s="48"/>
    </row>
    <row r="15" spans="1:11" x14ac:dyDescent="0.25">
      <c r="A15" s="54" t="s">
        <v>15</v>
      </c>
      <c r="B15" s="55"/>
      <c r="C15" s="55"/>
      <c r="D15" s="56"/>
      <c r="E15" s="11">
        <v>91500</v>
      </c>
      <c r="F15" s="17" t="s">
        <v>16</v>
      </c>
      <c r="I15" s="51"/>
      <c r="J15" s="50"/>
      <c r="K15" s="48"/>
    </row>
    <row r="16" spans="1:11" x14ac:dyDescent="0.25">
      <c r="A16" s="53" t="s">
        <v>17</v>
      </c>
      <c r="B16" s="53"/>
      <c r="C16" s="53"/>
      <c r="D16" s="53"/>
      <c r="E16" s="11">
        <v>1500</v>
      </c>
      <c r="F16" s="17" t="s">
        <v>21</v>
      </c>
      <c r="I16" s="51"/>
      <c r="J16" s="50"/>
      <c r="K16" s="48"/>
    </row>
    <row r="17" spans="1:11" x14ac:dyDescent="0.25">
      <c r="A17" s="54" t="s">
        <v>18</v>
      </c>
      <c r="B17" s="55"/>
      <c r="C17" s="55"/>
      <c r="D17" s="56"/>
      <c r="E17" s="11">
        <v>0</v>
      </c>
      <c r="F17" s="17"/>
      <c r="I17" s="48"/>
      <c r="J17" s="48"/>
      <c r="K17" s="48"/>
    </row>
    <row r="18" spans="1:11" x14ac:dyDescent="0.25">
      <c r="A18" s="57" t="s">
        <v>19</v>
      </c>
      <c r="B18" s="58"/>
      <c r="C18" s="58"/>
      <c r="D18" s="59"/>
      <c r="E18" s="18">
        <v>309356</v>
      </c>
      <c r="F18" s="17" t="s">
        <v>23</v>
      </c>
      <c r="I18" s="48"/>
      <c r="J18" s="48"/>
      <c r="K18" s="48"/>
    </row>
    <row r="19" spans="1:11" x14ac:dyDescent="0.25">
      <c r="A19" s="57" t="s">
        <v>20</v>
      </c>
      <c r="B19" s="58"/>
      <c r="C19" s="58"/>
      <c r="D19" s="59"/>
      <c r="E19" s="18">
        <v>562117.6</v>
      </c>
      <c r="F19" s="17" t="s">
        <v>89</v>
      </c>
      <c r="I19" s="48"/>
      <c r="J19" s="48"/>
      <c r="K19" s="48"/>
    </row>
    <row r="20" spans="1:11" x14ac:dyDescent="0.25">
      <c r="A20" s="57" t="s">
        <v>22</v>
      </c>
      <c r="B20" s="58"/>
      <c r="C20" s="58"/>
      <c r="D20" s="59"/>
      <c r="E20" s="18">
        <v>218076.77</v>
      </c>
      <c r="F20" s="17" t="s">
        <v>90</v>
      </c>
    </row>
    <row r="21" spans="1:11" x14ac:dyDescent="0.25">
      <c r="A21" s="60" t="s">
        <v>24</v>
      </c>
      <c r="B21" s="60"/>
      <c r="C21" s="60"/>
      <c r="D21" s="60"/>
      <c r="E21" s="19">
        <f>E13+E14+E15+E16+E17+E18+E19+E20</f>
        <v>1440098.92</v>
      </c>
      <c r="F21" s="10"/>
    </row>
    <row r="22" spans="1:11" x14ac:dyDescent="0.25">
      <c r="A22" s="2"/>
      <c r="B22" s="2"/>
      <c r="C22" s="2"/>
      <c r="D22" s="2"/>
      <c r="E22" s="2"/>
      <c r="F22" s="2"/>
    </row>
    <row r="23" spans="1:11" x14ac:dyDescent="0.25">
      <c r="A23" s="2"/>
      <c r="B23" s="52" t="s">
        <v>25</v>
      </c>
      <c r="C23" s="52"/>
      <c r="D23" s="52"/>
      <c r="E23" s="52"/>
      <c r="F23" s="20">
        <f>F4+E8-E21</f>
        <v>428827.78</v>
      </c>
    </row>
    <row r="24" spans="1:11" x14ac:dyDescent="0.25">
      <c r="A24" s="21"/>
      <c r="B24" s="21"/>
      <c r="C24" s="21"/>
      <c r="D24" s="21"/>
      <c r="E24" s="21"/>
      <c r="F24" s="22"/>
    </row>
    <row r="25" spans="1:11" x14ac:dyDescent="0.25">
      <c r="A25" s="23" t="s">
        <v>26</v>
      </c>
      <c r="B25" s="23"/>
      <c r="C25" s="23"/>
      <c r="D25" s="23"/>
      <c r="E25" s="52" t="s">
        <v>27</v>
      </c>
      <c r="F25" s="52"/>
    </row>
    <row r="26" spans="1:11" x14ac:dyDescent="0.25">
      <c r="A26" s="24"/>
      <c r="B26" s="24"/>
      <c r="C26" s="24"/>
      <c r="D26" s="24"/>
      <c r="E26" s="24"/>
      <c r="F26" s="25"/>
    </row>
    <row r="27" spans="1:11" x14ac:dyDescent="0.25">
      <c r="A27" s="24"/>
      <c r="B27" s="24"/>
      <c r="C27" s="24"/>
      <c r="D27" s="24"/>
      <c r="E27" s="24"/>
      <c r="F27" s="24"/>
    </row>
  </sheetData>
  <mergeCells count="20">
    <mergeCell ref="A15:D15"/>
    <mergeCell ref="A1:F1"/>
    <mergeCell ref="A2:F2"/>
    <mergeCell ref="B4:E4"/>
    <mergeCell ref="A6:D6"/>
    <mergeCell ref="A7:D7"/>
    <mergeCell ref="A8:D8"/>
    <mergeCell ref="A9:D9"/>
    <mergeCell ref="A11:D11"/>
    <mergeCell ref="A12:D12"/>
    <mergeCell ref="A13:D13"/>
    <mergeCell ref="A14:D14"/>
    <mergeCell ref="B23:E23"/>
    <mergeCell ref="E25:F25"/>
    <mergeCell ref="A16:D16"/>
    <mergeCell ref="A17:D17"/>
    <mergeCell ref="A18:D18"/>
    <mergeCell ref="A19:D19"/>
    <mergeCell ref="A20:D20"/>
    <mergeCell ref="A21:D21"/>
  </mergeCells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"/>
  <sheetViews>
    <sheetView tabSelected="1" workbookViewId="0">
      <selection activeCell="A142" sqref="A142"/>
    </sheetView>
  </sheetViews>
  <sheetFormatPr defaultRowHeight="15" x14ac:dyDescent="0.25"/>
  <cols>
    <col min="1" max="1" width="68.42578125" customWidth="1"/>
    <col min="2" max="2" width="17" customWidth="1"/>
    <col min="3" max="3" width="10.140625" customWidth="1"/>
  </cols>
  <sheetData>
    <row r="1" spans="1:3" x14ac:dyDescent="0.25">
      <c r="A1" s="26"/>
      <c r="B1" s="27" t="s">
        <v>12</v>
      </c>
      <c r="C1" s="26"/>
    </row>
    <row r="2" spans="1:3" x14ac:dyDescent="0.25">
      <c r="A2" s="72" t="s">
        <v>28</v>
      </c>
      <c r="B2" s="72"/>
      <c r="C2" s="26"/>
    </row>
    <row r="3" spans="1:3" x14ac:dyDescent="0.25">
      <c r="A3" s="72" t="s">
        <v>29</v>
      </c>
      <c r="B3" s="72"/>
      <c r="C3" s="26"/>
    </row>
    <row r="4" spans="1:3" x14ac:dyDescent="0.25">
      <c r="A4" s="72" t="s">
        <v>30</v>
      </c>
      <c r="B4" s="72"/>
    </row>
    <row r="5" spans="1:3" x14ac:dyDescent="0.25">
      <c r="A5" s="28"/>
      <c r="B5" s="28"/>
      <c r="C5" s="26"/>
    </row>
    <row r="6" spans="1:3" x14ac:dyDescent="0.25">
      <c r="A6" s="28"/>
      <c r="B6" s="27" t="s">
        <v>31</v>
      </c>
      <c r="C6" s="26"/>
    </row>
    <row r="7" spans="1:3" x14ac:dyDescent="0.25">
      <c r="A7" s="29" t="s">
        <v>32</v>
      </c>
      <c r="B7" s="29" t="s">
        <v>33</v>
      </c>
      <c r="C7" s="26"/>
    </row>
    <row r="8" spans="1:3" x14ac:dyDescent="0.25">
      <c r="A8" s="30" t="s">
        <v>34</v>
      </c>
      <c r="B8" s="31">
        <v>242888.55</v>
      </c>
      <c r="C8" s="24"/>
    </row>
    <row r="9" spans="1:3" x14ac:dyDescent="0.25">
      <c r="A9" s="32" t="s">
        <v>35</v>
      </c>
      <c r="B9" s="33">
        <f>SUM(B8:B8)</f>
        <v>242888.55</v>
      </c>
    </row>
    <row r="15" spans="1:3" x14ac:dyDescent="0.25">
      <c r="A15" s="34"/>
    </row>
    <row r="16" spans="1:3" x14ac:dyDescent="0.25">
      <c r="A16" s="26"/>
      <c r="B16" s="27" t="s">
        <v>14</v>
      </c>
      <c r="C16" s="26"/>
    </row>
    <row r="17" spans="1:3" x14ac:dyDescent="0.25">
      <c r="A17" s="72" t="s">
        <v>36</v>
      </c>
      <c r="B17" s="72"/>
      <c r="C17" s="26"/>
    </row>
    <row r="18" spans="1:3" x14ac:dyDescent="0.25">
      <c r="A18" s="72" t="s">
        <v>29</v>
      </c>
      <c r="B18" s="72"/>
      <c r="C18" s="26"/>
    </row>
    <row r="19" spans="1:3" x14ac:dyDescent="0.25">
      <c r="A19" s="72" t="s">
        <v>30</v>
      </c>
      <c r="B19" s="72"/>
    </row>
    <row r="20" spans="1:3" x14ac:dyDescent="0.25">
      <c r="A20" s="28"/>
      <c r="B20" s="28"/>
      <c r="C20" s="26"/>
    </row>
    <row r="21" spans="1:3" x14ac:dyDescent="0.25">
      <c r="A21" s="28"/>
      <c r="B21" s="27" t="s">
        <v>31</v>
      </c>
      <c r="C21" s="26"/>
    </row>
    <row r="22" spans="1:3" x14ac:dyDescent="0.25">
      <c r="A22" s="29" t="s">
        <v>32</v>
      </c>
      <c r="B22" s="29" t="s">
        <v>33</v>
      </c>
      <c r="C22" s="26"/>
    </row>
    <row r="23" spans="1:3" x14ac:dyDescent="0.25">
      <c r="A23" s="30" t="s">
        <v>37</v>
      </c>
      <c r="B23" s="31">
        <v>14660</v>
      </c>
      <c r="C23" s="24"/>
    </row>
    <row r="24" spans="1:3" x14ac:dyDescent="0.25">
      <c r="A24" s="32" t="s">
        <v>35</v>
      </c>
      <c r="B24" s="33">
        <f>SUM(B23:B23)</f>
        <v>14660</v>
      </c>
    </row>
    <row r="31" spans="1:3" x14ac:dyDescent="0.25">
      <c r="A31" s="26"/>
      <c r="B31" s="27" t="s">
        <v>16</v>
      </c>
      <c r="C31" s="26"/>
    </row>
    <row r="32" spans="1:3" x14ac:dyDescent="0.25">
      <c r="A32" s="72" t="s">
        <v>38</v>
      </c>
      <c r="B32" s="72"/>
      <c r="C32" s="26"/>
    </row>
    <row r="33" spans="1:3" x14ac:dyDescent="0.25">
      <c r="A33" s="72" t="s">
        <v>29</v>
      </c>
      <c r="B33" s="72"/>
      <c r="C33" s="26"/>
    </row>
    <row r="34" spans="1:3" x14ac:dyDescent="0.25">
      <c r="A34" s="72" t="s">
        <v>30</v>
      </c>
      <c r="B34" s="72"/>
    </row>
    <row r="35" spans="1:3" x14ac:dyDescent="0.25">
      <c r="A35" s="28"/>
      <c r="B35" s="28"/>
      <c r="C35" s="26"/>
    </row>
    <row r="36" spans="1:3" x14ac:dyDescent="0.25">
      <c r="A36" s="28"/>
      <c r="B36" s="27" t="s">
        <v>31</v>
      </c>
      <c r="C36" s="26"/>
    </row>
    <row r="37" spans="1:3" x14ac:dyDescent="0.25">
      <c r="A37" s="29" t="s">
        <v>32</v>
      </c>
      <c r="B37" s="29" t="s">
        <v>33</v>
      </c>
      <c r="C37" s="26"/>
    </row>
    <row r="38" spans="1:3" x14ac:dyDescent="0.25">
      <c r="A38" s="30" t="s">
        <v>39</v>
      </c>
      <c r="B38" s="31">
        <f>18700+17000+20000+18000</f>
        <v>73700</v>
      </c>
      <c r="C38" s="24"/>
    </row>
    <row r="39" spans="1:3" ht="45" x14ac:dyDescent="0.25">
      <c r="A39" s="43" t="s">
        <v>40</v>
      </c>
      <c r="B39" s="31">
        <v>10000</v>
      </c>
      <c r="C39" s="24"/>
    </row>
    <row r="40" spans="1:3" x14ac:dyDescent="0.25">
      <c r="A40" s="30" t="s">
        <v>41</v>
      </c>
      <c r="B40" s="31">
        <v>7800</v>
      </c>
      <c r="C40" s="24"/>
    </row>
    <row r="41" spans="1:3" x14ac:dyDescent="0.25">
      <c r="A41" s="32" t="s">
        <v>35</v>
      </c>
      <c r="B41" s="33">
        <f>SUM(B38:B40)</f>
        <v>91500</v>
      </c>
    </row>
    <row r="46" spans="1:3" x14ac:dyDescent="0.25">
      <c r="A46" s="26"/>
      <c r="B46" s="27" t="s">
        <v>21</v>
      </c>
    </row>
    <row r="47" spans="1:3" x14ac:dyDescent="0.25">
      <c r="A47" s="72" t="s">
        <v>91</v>
      </c>
      <c r="B47" s="72"/>
    </row>
    <row r="48" spans="1:3" x14ac:dyDescent="0.25">
      <c r="A48" s="72" t="s">
        <v>29</v>
      </c>
      <c r="B48" s="72"/>
    </row>
    <row r="49" spans="1:2" x14ac:dyDescent="0.25">
      <c r="A49" s="72" t="s">
        <v>30</v>
      </c>
      <c r="B49" s="72"/>
    </row>
    <row r="50" spans="1:2" x14ac:dyDescent="0.25">
      <c r="A50" s="28"/>
      <c r="B50" s="28"/>
    </row>
    <row r="51" spans="1:2" x14ac:dyDescent="0.25">
      <c r="A51" s="28"/>
      <c r="B51" s="27" t="s">
        <v>31</v>
      </c>
    </row>
    <row r="52" spans="1:2" x14ac:dyDescent="0.25">
      <c r="A52" s="29" t="s">
        <v>32</v>
      </c>
      <c r="B52" s="29" t="s">
        <v>33</v>
      </c>
    </row>
    <row r="53" spans="1:2" x14ac:dyDescent="0.25">
      <c r="A53" s="35" t="s">
        <v>95</v>
      </c>
      <c r="B53" s="36">
        <v>1500</v>
      </c>
    </row>
    <row r="54" spans="1:2" x14ac:dyDescent="0.25">
      <c r="A54" s="32" t="s">
        <v>35</v>
      </c>
      <c r="B54" s="33">
        <f>SUM(B53)</f>
        <v>1500</v>
      </c>
    </row>
    <row r="63" spans="1:2" x14ac:dyDescent="0.25">
      <c r="A63" s="26"/>
      <c r="B63" s="27" t="s">
        <v>23</v>
      </c>
    </row>
    <row r="64" spans="1:2" x14ac:dyDescent="0.25">
      <c r="A64" s="72" t="s">
        <v>92</v>
      </c>
      <c r="B64" s="72"/>
    </row>
    <row r="65" spans="1:3" x14ac:dyDescent="0.25">
      <c r="A65" s="72" t="s">
        <v>29</v>
      </c>
      <c r="B65" s="72"/>
    </row>
    <row r="66" spans="1:3" x14ac:dyDescent="0.25">
      <c r="A66" s="72" t="s">
        <v>30</v>
      </c>
      <c r="B66" s="72"/>
    </row>
    <row r="67" spans="1:3" x14ac:dyDescent="0.25">
      <c r="A67" s="28"/>
      <c r="B67" s="28"/>
    </row>
    <row r="68" spans="1:3" x14ac:dyDescent="0.25">
      <c r="A68" s="28"/>
      <c r="B68" s="27" t="s">
        <v>31</v>
      </c>
    </row>
    <row r="69" spans="1:3" x14ac:dyDescent="0.25">
      <c r="A69" s="29" t="s">
        <v>32</v>
      </c>
      <c r="B69" s="29" t="s">
        <v>33</v>
      </c>
    </row>
    <row r="70" spans="1:3" x14ac:dyDescent="0.25">
      <c r="A70" s="35" t="s">
        <v>96</v>
      </c>
      <c r="B70" s="36">
        <v>161000</v>
      </c>
    </row>
    <row r="71" spans="1:3" ht="30" x14ac:dyDescent="0.25">
      <c r="A71" s="35" t="s">
        <v>93</v>
      </c>
      <c r="B71" s="36">
        <v>148356</v>
      </c>
    </row>
    <row r="72" spans="1:3" x14ac:dyDescent="0.25">
      <c r="A72" s="32" t="s">
        <v>35</v>
      </c>
      <c r="B72" s="33">
        <f>SUM(B70:B71)</f>
        <v>309356</v>
      </c>
    </row>
    <row r="74" spans="1:3" x14ac:dyDescent="0.25">
      <c r="C74" s="26"/>
    </row>
    <row r="75" spans="1:3" x14ac:dyDescent="0.25">
      <c r="A75" s="72" t="s">
        <v>97</v>
      </c>
      <c r="B75" s="72"/>
      <c r="C75" s="26"/>
    </row>
    <row r="76" spans="1:3" x14ac:dyDescent="0.25">
      <c r="A76" s="72" t="s">
        <v>29</v>
      </c>
      <c r="B76" s="72"/>
      <c r="C76" s="26"/>
    </row>
    <row r="77" spans="1:3" x14ac:dyDescent="0.25">
      <c r="A77" s="72" t="s">
        <v>30</v>
      </c>
      <c r="B77" s="72"/>
    </row>
    <row r="78" spans="1:3" x14ac:dyDescent="0.25">
      <c r="A78" s="28"/>
      <c r="B78" s="28"/>
      <c r="C78" s="26"/>
    </row>
    <row r="79" spans="1:3" x14ac:dyDescent="0.25">
      <c r="A79" s="28"/>
      <c r="B79" s="27" t="s">
        <v>31</v>
      </c>
      <c r="C79" s="26"/>
    </row>
    <row r="80" spans="1:3" x14ac:dyDescent="0.25">
      <c r="A80" s="29" t="s">
        <v>32</v>
      </c>
      <c r="B80" s="29" t="s">
        <v>33</v>
      </c>
      <c r="C80" s="26"/>
    </row>
    <row r="81" spans="1:3" x14ac:dyDescent="0.25">
      <c r="A81" s="44" t="s">
        <v>42</v>
      </c>
      <c r="B81" s="36">
        <v>5800</v>
      </c>
      <c r="C81" s="26"/>
    </row>
    <row r="82" spans="1:3" ht="30" x14ac:dyDescent="0.25">
      <c r="A82" s="44" t="s">
        <v>43</v>
      </c>
      <c r="B82" s="36">
        <v>8035</v>
      </c>
      <c r="C82" s="26"/>
    </row>
    <row r="83" spans="1:3" x14ac:dyDescent="0.25">
      <c r="A83" s="35" t="s">
        <v>44</v>
      </c>
      <c r="B83" s="36">
        <v>3599</v>
      </c>
      <c r="C83" s="26"/>
    </row>
    <row r="84" spans="1:3" x14ac:dyDescent="0.25">
      <c r="A84" s="44" t="s">
        <v>45</v>
      </c>
      <c r="B84" s="36">
        <v>8991</v>
      </c>
      <c r="C84" s="26"/>
    </row>
    <row r="85" spans="1:3" x14ac:dyDescent="0.25">
      <c r="A85" s="44" t="s">
        <v>46</v>
      </c>
      <c r="B85" s="36">
        <v>8922</v>
      </c>
      <c r="C85" s="26"/>
    </row>
    <row r="86" spans="1:3" x14ac:dyDescent="0.25">
      <c r="A86" s="44" t="s">
        <v>47</v>
      </c>
      <c r="B86" s="36">
        <v>24830</v>
      </c>
      <c r="C86" s="26"/>
    </row>
    <row r="87" spans="1:3" ht="125.25" customHeight="1" x14ac:dyDescent="0.25">
      <c r="A87" s="44" t="s">
        <v>48</v>
      </c>
      <c r="B87" s="36">
        <v>60000</v>
      </c>
      <c r="C87" s="26"/>
    </row>
    <row r="88" spans="1:3" ht="30" x14ac:dyDescent="0.25">
      <c r="A88" s="44" t="s">
        <v>49</v>
      </c>
      <c r="B88" s="36">
        <f>1826</f>
        <v>1826</v>
      </c>
      <c r="C88" s="26"/>
    </row>
    <row r="89" spans="1:3" ht="30" x14ac:dyDescent="0.25">
      <c r="A89" s="44" t="s">
        <v>50</v>
      </c>
      <c r="B89" s="36">
        <v>2700</v>
      </c>
      <c r="C89" s="26"/>
    </row>
    <row r="90" spans="1:3" ht="30" x14ac:dyDescent="0.25">
      <c r="A90" s="44" t="s">
        <v>51</v>
      </c>
      <c r="B90" s="36">
        <v>3075</v>
      </c>
      <c r="C90" s="26"/>
    </row>
    <row r="91" spans="1:3" ht="45" x14ac:dyDescent="0.25">
      <c r="A91" s="44" t="s">
        <v>52</v>
      </c>
      <c r="B91" s="36">
        <v>5362</v>
      </c>
      <c r="C91" s="26"/>
    </row>
    <row r="92" spans="1:3" ht="30" x14ac:dyDescent="0.25">
      <c r="A92" s="44" t="s">
        <v>53</v>
      </c>
      <c r="B92" s="36">
        <v>6500</v>
      </c>
      <c r="C92" s="26"/>
    </row>
    <row r="93" spans="1:3" ht="45" x14ac:dyDescent="0.25">
      <c r="A93" s="44" t="s">
        <v>54</v>
      </c>
      <c r="B93" s="36">
        <v>7455</v>
      </c>
      <c r="C93" s="26"/>
    </row>
    <row r="94" spans="1:3" ht="45" x14ac:dyDescent="0.25">
      <c r="A94" s="44" t="s">
        <v>55</v>
      </c>
      <c r="B94" s="36">
        <v>7455</v>
      </c>
      <c r="C94" s="26"/>
    </row>
    <row r="95" spans="1:3" ht="30" x14ac:dyDescent="0.25">
      <c r="A95" s="44" t="s">
        <v>56</v>
      </c>
      <c r="B95" s="36">
        <v>6522</v>
      </c>
      <c r="C95" s="26"/>
    </row>
    <row r="96" spans="1:3" ht="45" x14ac:dyDescent="0.25">
      <c r="A96" s="44" t="s">
        <v>57</v>
      </c>
      <c r="B96" s="36">
        <v>4050</v>
      </c>
      <c r="C96" s="26"/>
    </row>
    <row r="97" spans="1:3" ht="45" x14ac:dyDescent="0.25">
      <c r="A97" s="44" t="s">
        <v>58</v>
      </c>
      <c r="B97" s="36">
        <v>5304</v>
      </c>
      <c r="C97" s="26"/>
    </row>
    <row r="98" spans="1:3" ht="45" x14ac:dyDescent="0.25">
      <c r="A98" s="44" t="s">
        <v>58</v>
      </c>
      <c r="B98" s="36">
        <v>7128</v>
      </c>
      <c r="C98" s="26"/>
    </row>
    <row r="99" spans="1:3" ht="45" x14ac:dyDescent="0.25">
      <c r="A99" s="44" t="s">
        <v>58</v>
      </c>
      <c r="B99" s="36">
        <v>7128</v>
      </c>
      <c r="C99" s="26"/>
    </row>
    <row r="100" spans="1:3" ht="45" x14ac:dyDescent="0.25">
      <c r="A100" s="44" t="s">
        <v>59</v>
      </c>
      <c r="B100" s="36">
        <v>5335</v>
      </c>
      <c r="C100" s="26"/>
    </row>
    <row r="101" spans="1:3" ht="45" x14ac:dyDescent="0.25">
      <c r="A101" s="44" t="s">
        <v>60</v>
      </c>
      <c r="B101" s="36">
        <v>5640</v>
      </c>
      <c r="C101" s="26"/>
    </row>
    <row r="102" spans="1:3" ht="30" x14ac:dyDescent="0.25">
      <c r="A102" s="44" t="s">
        <v>61</v>
      </c>
      <c r="B102" s="36">
        <v>11350</v>
      </c>
      <c r="C102" s="26"/>
    </row>
    <row r="103" spans="1:3" ht="30" x14ac:dyDescent="0.25">
      <c r="A103" s="44" t="s">
        <v>62</v>
      </c>
      <c r="B103" s="36">
        <v>11350</v>
      </c>
      <c r="C103" s="26"/>
    </row>
    <row r="104" spans="1:3" ht="45" x14ac:dyDescent="0.25">
      <c r="A104" s="44" t="s">
        <v>63</v>
      </c>
      <c r="B104" s="36">
        <v>12242</v>
      </c>
      <c r="C104" s="26"/>
    </row>
    <row r="105" spans="1:3" ht="45" x14ac:dyDescent="0.25">
      <c r="A105" s="35" t="s">
        <v>64</v>
      </c>
      <c r="B105" s="36">
        <v>8185</v>
      </c>
      <c r="C105" s="26"/>
    </row>
    <row r="106" spans="1:3" ht="30" x14ac:dyDescent="0.25">
      <c r="A106" s="44" t="s">
        <v>65</v>
      </c>
      <c r="B106" s="36">
        <v>24722</v>
      </c>
      <c r="C106" s="26"/>
    </row>
    <row r="107" spans="1:3" ht="45" x14ac:dyDescent="0.25">
      <c r="A107" s="44" t="s">
        <v>66</v>
      </c>
      <c r="B107" s="36">
        <v>13569</v>
      </c>
      <c r="C107" s="26"/>
    </row>
    <row r="108" spans="1:3" ht="30" x14ac:dyDescent="0.25">
      <c r="A108" s="44" t="s">
        <v>67</v>
      </c>
      <c r="B108" s="36">
        <v>16727</v>
      </c>
      <c r="C108" s="26"/>
    </row>
    <row r="109" spans="1:3" x14ac:dyDescent="0.25">
      <c r="A109" s="44" t="s">
        <v>68</v>
      </c>
      <c r="B109" s="36">
        <v>1746</v>
      </c>
      <c r="C109" s="26"/>
    </row>
    <row r="110" spans="1:3" x14ac:dyDescent="0.25">
      <c r="A110" s="44" t="s">
        <v>69</v>
      </c>
      <c r="B110" s="36">
        <v>2400</v>
      </c>
      <c r="C110" s="26"/>
    </row>
    <row r="111" spans="1:3" x14ac:dyDescent="0.25">
      <c r="A111" s="45" t="s">
        <v>70</v>
      </c>
      <c r="B111" s="38">
        <v>10000</v>
      </c>
      <c r="C111" s="23"/>
    </row>
    <row r="112" spans="1:3" x14ac:dyDescent="0.25">
      <c r="A112" s="46" t="s">
        <v>71</v>
      </c>
      <c r="B112" s="36">
        <f>4752+11088</f>
        <v>15840</v>
      </c>
      <c r="C112" s="26"/>
    </row>
    <row r="113" spans="1:3" x14ac:dyDescent="0.25">
      <c r="A113" s="44" t="s">
        <v>72</v>
      </c>
      <c r="B113" s="36">
        <v>4300</v>
      </c>
      <c r="C113" s="26"/>
    </row>
    <row r="114" spans="1:3" x14ac:dyDescent="0.25">
      <c r="A114" s="44" t="s">
        <v>98</v>
      </c>
      <c r="B114" s="36">
        <v>2000</v>
      </c>
      <c r="C114" s="26"/>
    </row>
    <row r="115" spans="1:3" x14ac:dyDescent="0.25">
      <c r="A115" s="44" t="s">
        <v>73</v>
      </c>
      <c r="B115" s="36">
        <v>5000</v>
      </c>
      <c r="C115" s="26"/>
    </row>
    <row r="116" spans="1:3" x14ac:dyDescent="0.25">
      <c r="A116" s="44" t="s">
        <v>94</v>
      </c>
      <c r="B116" s="36">
        <v>8460.77</v>
      </c>
      <c r="C116" s="26"/>
    </row>
    <row r="117" spans="1:3" ht="30" x14ac:dyDescent="0.25">
      <c r="A117" s="44" t="s">
        <v>74</v>
      </c>
      <c r="B117" s="36">
        <f>58515.92+3985</f>
        <v>62500.92</v>
      </c>
      <c r="C117" s="26"/>
    </row>
    <row r="118" spans="1:3" ht="30" x14ac:dyDescent="0.25">
      <c r="A118" s="44" t="s">
        <v>75</v>
      </c>
      <c r="B118" s="36">
        <v>83358.59</v>
      </c>
      <c r="C118" s="26"/>
    </row>
    <row r="119" spans="1:3" ht="30" x14ac:dyDescent="0.25">
      <c r="A119" s="44" t="s">
        <v>74</v>
      </c>
      <c r="B119" s="36">
        <v>72709.320000000007</v>
      </c>
      <c r="C119" s="26"/>
    </row>
    <row r="120" spans="1:3" x14ac:dyDescent="0.25">
      <c r="A120" s="32" t="s">
        <v>35</v>
      </c>
      <c r="B120" s="33">
        <f>SUM(B81:B119)</f>
        <v>562117.60000000009</v>
      </c>
    </row>
    <row r="122" spans="1:3" x14ac:dyDescent="0.25">
      <c r="A122" s="40"/>
      <c r="C122" s="41"/>
    </row>
    <row r="124" spans="1:3" x14ac:dyDescent="0.25">
      <c r="A124" s="42"/>
    </row>
    <row r="125" spans="1:3" x14ac:dyDescent="0.25">
      <c r="A125" s="42"/>
    </row>
    <row r="126" spans="1:3" x14ac:dyDescent="0.25">
      <c r="A126" s="42"/>
    </row>
    <row r="127" spans="1:3" x14ac:dyDescent="0.25">
      <c r="A127" s="42"/>
    </row>
    <row r="131" spans="1:3" x14ac:dyDescent="0.25">
      <c r="A131" s="26"/>
      <c r="B131" s="27" t="s">
        <v>90</v>
      </c>
      <c r="C131" s="26"/>
    </row>
    <row r="132" spans="1:3" x14ac:dyDescent="0.25">
      <c r="A132" s="72" t="s">
        <v>76</v>
      </c>
      <c r="B132" s="72"/>
      <c r="C132" s="26"/>
    </row>
    <row r="133" spans="1:3" x14ac:dyDescent="0.25">
      <c r="A133" s="72" t="s">
        <v>29</v>
      </c>
      <c r="B133" s="72"/>
      <c r="C133" s="26"/>
    </row>
    <row r="134" spans="1:3" x14ac:dyDescent="0.25">
      <c r="A134" s="72" t="s">
        <v>30</v>
      </c>
      <c r="B134" s="72"/>
    </row>
    <row r="135" spans="1:3" x14ac:dyDescent="0.25">
      <c r="A135" s="28"/>
      <c r="B135" s="28"/>
      <c r="C135" s="26"/>
    </row>
    <row r="136" spans="1:3" x14ac:dyDescent="0.25">
      <c r="A136" s="28"/>
      <c r="B136" s="27" t="s">
        <v>31</v>
      </c>
      <c r="C136" s="26"/>
    </row>
    <row r="137" spans="1:3" x14ac:dyDescent="0.25">
      <c r="A137" s="29" t="s">
        <v>32</v>
      </c>
      <c r="B137" s="29" t="s">
        <v>33</v>
      </c>
      <c r="C137" s="26"/>
    </row>
    <row r="138" spans="1:3" x14ac:dyDescent="0.25">
      <c r="A138" s="37" t="s">
        <v>77</v>
      </c>
      <c r="B138" s="38">
        <f>10169.5+5084.75+5248.78+10169.5+10169.5+10169.5+10169.5+10169.5+10169.5+10169.5+10169.5+10169.5</f>
        <v>112028.53</v>
      </c>
      <c r="C138" s="23"/>
    </row>
    <row r="139" spans="1:3" x14ac:dyDescent="0.25">
      <c r="A139" s="37" t="s">
        <v>78</v>
      </c>
      <c r="B139" s="38">
        <f>10000+20000</f>
        <v>30000</v>
      </c>
      <c r="C139" s="23"/>
    </row>
    <row r="140" spans="1:3" x14ac:dyDescent="0.25">
      <c r="A140" s="37" t="s">
        <v>79</v>
      </c>
      <c r="B140" s="38">
        <v>20128.8</v>
      </c>
      <c r="C140" s="23"/>
    </row>
    <row r="141" spans="1:3" x14ac:dyDescent="0.25">
      <c r="A141" s="39" t="s">
        <v>80</v>
      </c>
      <c r="B141" s="36">
        <v>6500</v>
      </c>
      <c r="C141" s="26"/>
    </row>
    <row r="142" spans="1:3" x14ac:dyDescent="0.25">
      <c r="A142" s="39" t="s">
        <v>81</v>
      </c>
      <c r="B142" s="36">
        <v>7800</v>
      </c>
      <c r="C142" s="26"/>
    </row>
    <row r="143" spans="1:3" x14ac:dyDescent="0.25">
      <c r="A143" s="39" t="s">
        <v>82</v>
      </c>
      <c r="B143" s="36">
        <v>1490</v>
      </c>
      <c r="C143" s="26"/>
    </row>
    <row r="144" spans="1:3" x14ac:dyDescent="0.25">
      <c r="A144" s="39" t="s">
        <v>83</v>
      </c>
      <c r="B144" s="36">
        <v>3700</v>
      </c>
      <c r="C144" s="26"/>
    </row>
    <row r="145" spans="1:3" x14ac:dyDescent="0.25">
      <c r="A145" s="39" t="s">
        <v>84</v>
      </c>
      <c r="B145" s="36">
        <v>4700</v>
      </c>
      <c r="C145" s="26"/>
    </row>
    <row r="146" spans="1:3" x14ac:dyDescent="0.25">
      <c r="A146" s="39" t="s">
        <v>85</v>
      </c>
      <c r="B146" s="36">
        <v>2544</v>
      </c>
      <c r="C146" s="26"/>
    </row>
    <row r="147" spans="1:3" x14ac:dyDescent="0.25">
      <c r="A147" s="32" t="s">
        <v>86</v>
      </c>
      <c r="B147" s="36">
        <f>9225-239.56</f>
        <v>8985.44</v>
      </c>
      <c r="C147" s="26"/>
    </row>
    <row r="148" spans="1:3" x14ac:dyDescent="0.25">
      <c r="A148" s="32" t="s">
        <v>87</v>
      </c>
      <c r="B148" s="36">
        <v>7000</v>
      </c>
      <c r="C148" s="26"/>
    </row>
    <row r="149" spans="1:3" ht="30" x14ac:dyDescent="0.25">
      <c r="A149" s="47" t="s">
        <v>88</v>
      </c>
      <c r="B149" s="36">
        <v>13200</v>
      </c>
      <c r="C149" s="26"/>
    </row>
    <row r="150" spans="1:3" x14ac:dyDescent="0.25">
      <c r="A150" s="32" t="s">
        <v>35</v>
      </c>
      <c r="B150" s="33">
        <f>SUM(B138:B149)</f>
        <v>218076.77</v>
      </c>
    </row>
    <row r="152" spans="1:3" x14ac:dyDescent="0.25">
      <c r="C152" s="41"/>
    </row>
    <row r="153" spans="1:3" x14ac:dyDescent="0.25">
      <c r="A153" s="42"/>
    </row>
  </sheetData>
  <mergeCells count="21">
    <mergeCell ref="A19:B19"/>
    <mergeCell ref="A2:B2"/>
    <mergeCell ref="A3:B3"/>
    <mergeCell ref="A4:B4"/>
    <mergeCell ref="A17:B17"/>
    <mergeCell ref="A18:B18"/>
    <mergeCell ref="A132:B132"/>
    <mergeCell ref="A133:B133"/>
    <mergeCell ref="A134:B134"/>
    <mergeCell ref="A32:B32"/>
    <mergeCell ref="A33:B33"/>
    <mergeCell ref="A34:B34"/>
    <mergeCell ref="A76:B76"/>
    <mergeCell ref="A77:B77"/>
    <mergeCell ref="A65:B65"/>
    <mergeCell ref="A66:B66"/>
    <mergeCell ref="A47:B47"/>
    <mergeCell ref="A48:B48"/>
    <mergeCell ref="A49:B49"/>
    <mergeCell ref="A64:B64"/>
    <mergeCell ref="A75:B7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</vt:lpstr>
      <vt:lpstr>Приложения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301</cp:lastModifiedBy>
  <cp:lastPrinted>2021-09-11T05:05:12Z</cp:lastPrinted>
  <dcterms:created xsi:type="dcterms:W3CDTF">2021-09-08T05:55:22Z</dcterms:created>
  <dcterms:modified xsi:type="dcterms:W3CDTF">2021-09-13T08:36:33Z</dcterms:modified>
</cp:coreProperties>
</file>